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https://ulavaldti.sharepoint.com/sites/QuantificationGESULaval/Documents partages/General/Base de données/"/>
    </mc:Choice>
  </mc:AlternateContent>
  <xr:revisionPtr revIDLastSave="0" documentId="8_{0E363C43-DBB4-47E3-B00E-946C4C690567}" xr6:coauthVersionLast="47" xr6:coauthVersionMax="47" xr10:uidLastSave="{00000000-0000-0000-0000-000000000000}"/>
  <bookViews>
    <workbookView xWindow="28680" yWindow="-120" windowWidth="29040" windowHeight="15720" xr2:uid="{00000000-000D-0000-FFFF-FFFF00000000}"/>
  </bookViews>
  <sheets>
    <sheet name="Calculateur-GES" sheetId="1" r:id="rId1"/>
    <sheet name="Compléments d'information"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2" i="1" l="1"/>
  <c r="L29" i="1" l="1"/>
  <c r="M29" i="1" s="1"/>
  <c r="F29" i="1"/>
  <c r="G29" i="1" s="1"/>
  <c r="F15" i="1"/>
  <c r="G15" i="1" s="1"/>
  <c r="R29" i="1"/>
  <c r="S29" i="1" s="1"/>
  <c r="R30" i="1"/>
  <c r="S30" i="1" s="1"/>
  <c r="F26" i="1"/>
  <c r="G26" i="1" s="1"/>
  <c r="L12" i="1"/>
  <c r="R27" i="1"/>
  <c r="S27" i="1" s="1"/>
  <c r="R13" i="1"/>
  <c r="S13" i="1" s="1"/>
  <c r="L28" i="1"/>
  <c r="M28" i="1" s="1"/>
  <c r="R14" i="1"/>
  <c r="L27" i="1"/>
  <c r="L30" i="1"/>
  <c r="M30" i="1" s="1"/>
  <c r="R15" i="1"/>
  <c r="R12" i="1"/>
  <c r="S12" i="1" s="1"/>
  <c r="F28" i="1"/>
  <c r="G28" i="1" s="1"/>
  <c r="L13" i="1"/>
  <c r="M13" i="1" s="1"/>
  <c r="F30" i="1"/>
  <c r="G30" i="1" s="1"/>
  <c r="L14" i="1"/>
  <c r="R28" i="1"/>
  <c r="S28" i="1" s="1"/>
  <c r="F27" i="1"/>
  <c r="G27" i="1" s="1"/>
  <c r="L15" i="1"/>
  <c r="M15" i="1" s="1"/>
  <c r="F13" i="1"/>
  <c r="G13" i="1" s="1"/>
  <c r="S15" i="1"/>
  <c r="F25" i="1"/>
  <c r="G25" i="1" s="1"/>
  <c r="F14" i="1"/>
  <c r="G14" i="1" s="1"/>
  <c r="F12" i="1"/>
  <c r="S14" i="1"/>
  <c r="M14" i="1"/>
  <c r="F24" i="1"/>
  <c r="G24" i="1" s="1"/>
  <c r="R26" i="1"/>
  <c r="S26" i="1" s="1"/>
  <c r="R24" i="1"/>
  <c r="S24" i="1" s="1"/>
  <c r="L23" i="1"/>
  <c r="M23" i="1" s="1"/>
  <c r="R23" i="1"/>
  <c r="S23" i="1" s="1"/>
  <c r="R25" i="1"/>
  <c r="S25" i="1" s="1"/>
  <c r="F23" i="1"/>
  <c r="G23" i="1" s="1"/>
  <c r="M27" i="1"/>
  <c r="L26" i="1"/>
  <c r="M26" i="1" s="1"/>
  <c r="L25" i="1"/>
  <c r="M25" i="1" s="1"/>
  <c r="L24" i="1"/>
  <c r="M24" i="1" s="1"/>
  <c r="G12" i="1"/>
  <c r="F9" i="1"/>
  <c r="G9" i="1" s="1"/>
  <c r="L8" i="1"/>
  <c r="M8" i="1" s="1"/>
  <c r="L9" i="1"/>
  <c r="M9" i="1" s="1"/>
  <c r="R11" i="1"/>
  <c r="S11" i="1" s="1"/>
  <c r="M12" i="1"/>
  <c r="R10" i="1"/>
  <c r="S10" i="1" s="1"/>
  <c r="F8" i="1"/>
  <c r="G8" i="1" s="1"/>
  <c r="L11" i="1"/>
  <c r="M11" i="1" s="1"/>
  <c r="R9" i="1"/>
  <c r="S9" i="1" s="1"/>
  <c r="L10" i="1"/>
  <c r="M10" i="1" s="1"/>
  <c r="F11" i="1"/>
  <c r="G11" i="1" s="1"/>
  <c r="R8" i="1"/>
  <c r="S8" i="1" s="1"/>
  <c r="F10" i="1"/>
  <c r="G10" i="1" s="1"/>
  <c r="U7" i="1" l="1"/>
</calcChain>
</file>

<file path=xl/sharedStrings.xml><?xml version="1.0" encoding="utf-8"?>
<sst xmlns="http://schemas.openxmlformats.org/spreadsheetml/2006/main" count="87" uniqueCount="56">
  <si>
    <t>kg CO2 / passenger-mile</t>
  </si>
  <si>
    <t>g CH4 / passenger-mile</t>
  </si>
  <si>
    <t>g N2O / passenger-mile</t>
  </si>
  <si>
    <t>tCO2eq / passenger-KM</t>
  </si>
  <si>
    <t>EPA 2018</t>
  </si>
  <si>
    <t>EPA 2020</t>
  </si>
  <si>
    <t>EPA 2021</t>
  </si>
  <si>
    <t>EPA 2022</t>
  </si>
  <si>
    <t>EPA 2023</t>
  </si>
  <si>
    <t>CO2</t>
  </si>
  <si>
    <t>CH4</t>
  </si>
  <si>
    <t>N2O</t>
  </si>
  <si>
    <t>2018 (NIR 2020)</t>
  </si>
  <si>
    <t>2019 (NIR 2021)</t>
  </si>
  <si>
    <t>2020 (NIR 2022)</t>
  </si>
  <si>
    <t>2021 (NIR 2023)</t>
  </si>
  <si>
    <t>IPCC AR6</t>
  </si>
  <si>
    <t>kg CO2 / vehicule-mile</t>
  </si>
  <si>
    <t>g CH4 / vehicule-mile</t>
  </si>
  <si>
    <t>g N2O / vehicule-mile</t>
  </si>
  <si>
    <t>tCO2eq / vehicule-KM</t>
  </si>
  <si>
    <t>Source</t>
  </si>
  <si>
    <t>tCO2eq / passenger-km</t>
  </si>
  <si>
    <r>
      <rPr>
        <b/>
        <sz val="11"/>
        <color theme="1"/>
        <rFont val="Calibri"/>
        <family val="2"/>
        <scheme val="minor"/>
      </rPr>
      <t>TOTAL</t>
    </r>
    <r>
      <rPr>
        <sz val="11"/>
        <color theme="1"/>
        <rFont val="Calibri"/>
        <family val="2"/>
        <scheme val="minor"/>
      </rPr>
      <t xml:space="preserve"> (tCO2éq.)</t>
    </r>
  </si>
  <si>
    <t>EPA 2019</t>
  </si>
  <si>
    <t>EPA 2024</t>
  </si>
  <si>
    <t>Tableau 1. Déplacements terrestres</t>
  </si>
  <si>
    <t>CALCULATEUR ULAVAL</t>
  </si>
  <si>
    <t>AUTO</t>
  </si>
  <si>
    <t>AUTOBUS</t>
  </si>
  <si>
    <t>TRAIN</t>
  </si>
  <si>
    <t>Instruction : Entrer la distance TOTALE parcourue (aller-retour) dans la case blanche appropriée, selon le moyen de transport. Le résultat apparaitra en gras dans la colonne TOTAL. À titre informatif, les émissions de GES sont calculées en tonnes d'équivalent de CO2.</t>
  </si>
  <si>
    <r>
      <t xml:space="preserve">Tableau 2. Déplacements en AVION - </t>
    </r>
    <r>
      <rPr>
        <b/>
        <sz val="11"/>
        <color rgb="FFFF0000"/>
        <rFont val="Calibri"/>
        <family val="2"/>
        <scheme val="minor"/>
      </rPr>
      <t>AVEC FORÇAGE RADIATIF (multiple de 1,7 sur CO2)</t>
    </r>
  </si>
  <si>
    <t>Tableau 3. Valeurs Potentiel de réchauffement climatique sur 100 ans (100 Year GWP)</t>
  </si>
  <si>
    <t>Instruction : Entrer la distance ALLER SEULEMENT dans la case verte appropriée, selon la longueur du vol aller simple. Le résultat apparaitra en gras dans la colonne TOTAL et couvrira l'aller-retour. À titre informatif, les émissions de GES sont calculées en tonnes d'équivalent de CO2.</t>
  </si>
  <si>
    <t>KM ALLER SIMPLE</t>
  </si>
  <si>
    <t>Vol &gt;=482km et &lt;3701km</t>
  </si>
  <si>
    <t>Vol &lt; 482km</t>
  </si>
  <si>
    <t>Vol &gt;= 3701km</t>
  </si>
  <si>
    <r>
      <rPr>
        <b/>
        <sz val="11"/>
        <color theme="1"/>
        <rFont val="Calibri"/>
        <family val="2"/>
        <scheme val="minor"/>
      </rPr>
      <t xml:space="preserve">TOTAL </t>
    </r>
    <r>
      <rPr>
        <sz val="11"/>
        <color theme="1"/>
        <rFont val="Calibri"/>
        <family val="2"/>
        <scheme val="minor"/>
      </rPr>
      <t xml:space="preserve">
(t éq.CO2)</t>
    </r>
  </si>
  <si>
    <t>KM TOTAL</t>
  </si>
  <si>
    <t>COÛT</t>
  </si>
  <si>
    <t>KM to mile</t>
  </si>
  <si>
    <t>Pour les déplacements, les facteurs d’émissions de l’EPA ont été retenus en raison, entre autres, de :</t>
  </si>
  <si>
    <t>*Arguments fournis par Danielle St-Pierre du FAQDD</t>
  </si>
  <si>
    <t>Facteurs d’émissions utilisés</t>
  </si>
  <si>
    <t xml:space="preserve"> - L’assiduité et la rigueur des organismes qui partagent leur expertise et leurs informations- (nombre d’années d’expérience, fréquence des mises à jour, le continent où ils sont situés, leur situation au niveau de l’éthique, etc.) ;</t>
  </si>
  <si>
    <t xml:space="preserve"> - Le niveau d’assurance déclaré des données ;</t>
  </si>
  <si>
    <t xml:space="preserve"> - Le rapport de validation ou de vérification externe tierce partie lorsque disponible (on doit souvent adresser notre demande par écrit pour l’obtenir. Cela occasionne des délais) ;</t>
  </si>
  <si>
    <t xml:space="preserve"> - Le rapport dd périodique des organismes diffuseurs d’information ;</t>
  </si>
  <si>
    <t xml:space="preserve"> - Le contexte, la culture et la proximité géographique.</t>
  </si>
  <si>
    <t>Ils peuvent être téléchargés à partir de la page suivante : https://www.epa.gov/climateleadership/ghg-emission-factors-hub. Les facteurs d’émissions sont à mettre à jour chaque année.</t>
  </si>
  <si>
    <t>Les facteurs d’émissions de l’EPA sont issus du “GHG Emission Factors Hub” produit chaque année par l’Agence de protection de l’environnement des États-Unis. Table 10.</t>
  </si>
  <si>
    <t>EPA 2025</t>
  </si>
  <si>
    <t xml:space="preserve">Les déplacements en avion ont un effet de forçage radiatif sur la haute atmosphère. Par conséquent, les facteurs d’émissions de l’EPA utilisés pourraient ne pas permettre de refléter l’impact réel des déplacements en avion sur le climat. Le GIEC suggère d’estimer cette différence en multipliant les facteurs d’émissions du CO2 par un facteur de forçage radiatif. Conformément aux données les plus récentes de Lee et al. 2021, c’est un facteur additionnel de 1,7 qui est attribué aux facteurs d’émissions du CO2 pour les avions. </t>
  </si>
  <si>
    <t>Forçage radiatif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</si>
</sst>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 * #,##0.00_)\ &quot;$&quot;_ ;_ * \(#,##0.00\)\ &quot;$&quot;_ ;_ * &quot;-&quot;??_)\ &quot;$&quot;_ ;_ @_ "/>
    <numFmt numFmtId="43" formatCode="_ * #,##0.00_)_ ;_ * \(#,##0.00\)_ ;_ * &quot;-&quot;??_)_ ;_ @_ "/>
    <numFmt numFmtId="164" formatCode="_ * #,##0_)_ ;_ * \(#,##0\)_ ;_ * &quot;-&quot;??_)_ ;_ @_ "/>
    <numFmt numFmtId="165" formatCode="0.00000000"/>
    <numFmt numFmtId="166" formatCode="0.0000000"/>
    <numFmt numFmtId="167" formatCode="0.0000"/>
  </numFmts>
  <fonts count="9" x14ac:knownFonts="1">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b/>
      <sz val="11"/>
      <color rgb="FFFF0000"/>
      <name val="Calibri"/>
      <family val="2"/>
      <scheme val="minor"/>
    </font>
    <font>
      <b/>
      <sz val="12"/>
      <color theme="1"/>
      <name val="Calibri"/>
      <family val="2"/>
      <scheme val="minor"/>
    </font>
    <font>
      <i/>
      <sz val="11"/>
      <color theme="1"/>
      <name val="Calibri"/>
      <family val="2"/>
      <scheme val="minor"/>
    </font>
    <font>
      <b/>
      <sz val="11"/>
      <color theme="0"/>
      <name val="Calibri"/>
      <family val="2"/>
      <scheme val="minor"/>
    </font>
    <font>
      <b/>
      <sz val="14"/>
      <color theme="1"/>
      <name val="Calibri"/>
      <family val="2"/>
      <scheme val="minor"/>
    </font>
  </fonts>
  <fills count="10">
    <fill>
      <patternFill patternType="none"/>
    </fill>
    <fill>
      <patternFill patternType="gray125"/>
    </fill>
    <fill>
      <patternFill patternType="solid">
        <fgColor theme="8"/>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rgb="FFFFC000"/>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8" tint="0.59999389629810485"/>
        <bgColor indexed="64"/>
      </patternFill>
    </fill>
    <fill>
      <patternFill patternType="solid">
        <fgColor rgb="FF92D050"/>
        <bgColor indexed="64"/>
      </patternFill>
    </fill>
  </fills>
  <borders count="22">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55">
    <xf numFmtId="0" fontId="0" fillId="0" borderId="0" xfId="0"/>
    <xf numFmtId="0" fontId="3" fillId="4" borderId="2" xfId="0" applyFont="1" applyFill="1" applyBorder="1" applyAlignment="1">
      <alignment horizontal="center" wrapText="1"/>
    </xf>
    <xf numFmtId="0" fontId="0" fillId="2" borderId="2" xfId="0" applyFill="1" applyBorder="1" applyAlignment="1">
      <alignment horizontal="center" wrapText="1"/>
    </xf>
    <xf numFmtId="0" fontId="0" fillId="3" borderId="2" xfId="0" applyFill="1" applyBorder="1"/>
    <xf numFmtId="0" fontId="3" fillId="4" borderId="2" xfId="0" applyFont="1" applyFill="1" applyBorder="1" applyAlignment="1">
      <alignment horizontal="center"/>
    </xf>
    <xf numFmtId="165" fontId="0" fillId="2" borderId="3" xfId="1" applyNumberFormat="1" applyFont="1" applyFill="1" applyBorder="1" applyAlignment="1">
      <alignment horizontal="center" wrapText="1"/>
    </xf>
    <xf numFmtId="0" fontId="3" fillId="3" borderId="2" xfId="0" applyFont="1" applyFill="1" applyBorder="1"/>
    <xf numFmtId="0" fontId="0" fillId="0" borderId="2" xfId="0" applyBorder="1" applyAlignment="1">
      <alignment horizontal="center"/>
    </xf>
    <xf numFmtId="0" fontId="2" fillId="0" borderId="0" xfId="0" applyFont="1"/>
    <xf numFmtId="0" fontId="3" fillId="5" borderId="0" xfId="0" applyFont="1" applyFill="1" applyAlignment="1">
      <alignment horizontal="left" wrapText="1"/>
    </xf>
    <xf numFmtId="0" fontId="0" fillId="5" borderId="0" xfId="0" applyFill="1" applyAlignment="1">
      <alignment horizontal="left"/>
    </xf>
    <xf numFmtId="0" fontId="0" fillId="3" borderId="1" xfId="0" applyFill="1" applyBorder="1"/>
    <xf numFmtId="0" fontId="3" fillId="3" borderId="1" xfId="0" applyFont="1" applyFill="1" applyBorder="1"/>
    <xf numFmtId="164" fontId="0" fillId="0" borderId="8" xfId="1" applyNumberFormat="1" applyFont="1" applyFill="1" applyBorder="1"/>
    <xf numFmtId="164" fontId="0" fillId="0" borderId="10" xfId="1" applyNumberFormat="1" applyFont="1" applyFill="1" applyBorder="1"/>
    <xf numFmtId="0" fontId="3" fillId="4" borderId="11" xfId="0" applyFont="1" applyFill="1" applyBorder="1" applyAlignment="1">
      <alignment horizontal="center"/>
    </xf>
    <xf numFmtId="165" fontId="0" fillId="2" borderId="12" xfId="1" applyNumberFormat="1" applyFont="1" applyFill="1" applyBorder="1" applyAlignment="1">
      <alignment horizontal="center" wrapText="1"/>
    </xf>
    <xf numFmtId="0" fontId="0" fillId="7" borderId="2" xfId="0" applyFill="1" applyBorder="1" applyAlignment="1">
      <alignment horizontal="center"/>
    </xf>
    <xf numFmtId="0" fontId="3" fillId="7" borderId="2" xfId="0" applyFont="1" applyFill="1" applyBorder="1" applyAlignment="1">
      <alignment horizontal="center"/>
    </xf>
    <xf numFmtId="0" fontId="2" fillId="0" borderId="1" xfId="0" applyFont="1" applyBorder="1"/>
    <xf numFmtId="0" fontId="0" fillId="0" borderId="0" xfId="0" applyAlignment="1">
      <alignment horizontal="center"/>
    </xf>
    <xf numFmtId="2" fontId="2" fillId="0" borderId="9" xfId="0" applyNumberFormat="1" applyFont="1" applyBorder="1" applyAlignment="1">
      <alignment horizontal="center"/>
    </xf>
    <xf numFmtId="2" fontId="2" fillId="0" borderId="13" xfId="0" applyNumberFormat="1" applyFont="1" applyBorder="1" applyAlignment="1">
      <alignment horizontal="center"/>
    </xf>
    <xf numFmtId="164" fontId="0" fillId="0" borderId="10" xfId="1" applyNumberFormat="1" applyFont="1" applyFill="1" applyBorder="1" applyAlignment="1">
      <alignment horizontal="center"/>
    </xf>
    <xf numFmtId="0" fontId="0" fillId="4" borderId="2" xfId="0" applyFill="1" applyBorder="1" applyAlignment="1">
      <alignment horizontal="center"/>
    </xf>
    <xf numFmtId="166" fontId="0" fillId="2" borderId="2" xfId="1" applyNumberFormat="1" applyFont="1" applyFill="1" applyBorder="1" applyAlignment="1">
      <alignment horizontal="center" wrapText="1"/>
    </xf>
    <xf numFmtId="0" fontId="5" fillId="0" borderId="0" xfId="0" applyFont="1"/>
    <xf numFmtId="0" fontId="6" fillId="0" borderId="0" xfId="0" applyFont="1"/>
    <xf numFmtId="0" fontId="0" fillId="0" borderId="4" xfId="0" applyBorder="1" applyAlignment="1">
      <alignment wrapText="1"/>
    </xf>
    <xf numFmtId="0" fontId="0" fillId="9" borderId="8" xfId="0" applyFill="1" applyBorder="1" applyAlignment="1">
      <alignment horizontal="center" vertical="center" wrapText="1"/>
    </xf>
    <xf numFmtId="0" fontId="0" fillId="3" borderId="9" xfId="0" applyFill="1" applyBorder="1" applyAlignment="1">
      <alignment horizontal="center" wrapText="1"/>
    </xf>
    <xf numFmtId="3" fontId="0" fillId="6" borderId="8" xfId="0" applyNumberFormat="1" applyFill="1" applyBorder="1"/>
    <xf numFmtId="3" fontId="0" fillId="6" borderId="10" xfId="0" applyNumberFormat="1" applyFill="1" applyBorder="1"/>
    <xf numFmtId="0" fontId="0" fillId="4" borderId="11" xfId="0" applyFill="1" applyBorder="1" applyAlignment="1">
      <alignment horizontal="center"/>
    </xf>
    <xf numFmtId="166" fontId="0" fillId="2" borderId="11" xfId="1" applyNumberFormat="1" applyFont="1" applyFill="1" applyBorder="1" applyAlignment="1">
      <alignment horizontal="center" wrapText="1"/>
    </xf>
    <xf numFmtId="0" fontId="0" fillId="0" borderId="8" xfId="0" applyBorder="1" applyAlignment="1">
      <alignment horizontal="center" wrapText="1"/>
    </xf>
    <xf numFmtId="0" fontId="7" fillId="0" borderId="0" xfId="0" applyFont="1"/>
    <xf numFmtId="164" fontId="0" fillId="0" borderId="20" xfId="1" applyNumberFormat="1" applyFont="1" applyFill="1" applyBorder="1"/>
    <xf numFmtId="0" fontId="3" fillId="4" borderId="12" xfId="0" applyFont="1" applyFill="1" applyBorder="1" applyAlignment="1">
      <alignment horizontal="center"/>
    </xf>
    <xf numFmtId="0" fontId="3" fillId="4" borderId="21" xfId="0" applyFont="1" applyFill="1" applyBorder="1" applyAlignment="1">
      <alignment horizontal="center"/>
    </xf>
    <xf numFmtId="167" fontId="3" fillId="4" borderId="2" xfId="0" applyNumberFormat="1" applyFont="1" applyFill="1" applyBorder="1" applyAlignment="1">
      <alignment horizontal="center"/>
    </xf>
    <xf numFmtId="167" fontId="3" fillId="4" borderId="21" xfId="0" applyNumberFormat="1" applyFont="1" applyFill="1" applyBorder="1" applyAlignment="1">
      <alignment horizontal="center"/>
    </xf>
    <xf numFmtId="3" fontId="0" fillId="6" borderId="20" xfId="0" applyNumberFormat="1" applyFill="1" applyBorder="1"/>
    <xf numFmtId="4" fontId="2" fillId="0" borderId="9" xfId="0" applyNumberFormat="1" applyFont="1" applyBorder="1" applyAlignment="1">
      <alignment horizontal="center"/>
    </xf>
    <xf numFmtId="4" fontId="2" fillId="0" borderId="13" xfId="0" applyNumberFormat="1" applyFont="1" applyBorder="1" applyAlignment="1">
      <alignment horizontal="center"/>
    </xf>
    <xf numFmtId="0" fontId="3" fillId="8" borderId="5" xfId="0" applyFont="1" applyFill="1" applyBorder="1" applyAlignment="1">
      <alignment horizontal="center" wrapText="1"/>
    </xf>
    <xf numFmtId="0" fontId="3" fillId="8" borderId="6" xfId="0" applyFont="1" applyFill="1" applyBorder="1" applyAlignment="1">
      <alignment horizontal="center" wrapText="1"/>
    </xf>
    <xf numFmtId="0" fontId="3" fillId="8" borderId="7" xfId="0" applyFont="1" applyFill="1" applyBorder="1" applyAlignment="1">
      <alignment horizontal="center" wrapText="1"/>
    </xf>
    <xf numFmtId="0" fontId="2" fillId="5" borderId="14" xfId="0" applyFont="1" applyFill="1" applyBorder="1" applyAlignment="1">
      <alignment horizontal="center"/>
    </xf>
    <xf numFmtId="0" fontId="2" fillId="5" borderId="15" xfId="0" applyFont="1" applyFill="1" applyBorder="1" applyAlignment="1">
      <alignment horizontal="center"/>
    </xf>
    <xf numFmtId="44" fontId="8" fillId="5" borderId="16" xfId="2" applyFont="1" applyFill="1" applyBorder="1" applyAlignment="1">
      <alignment horizontal="center" vertical="center"/>
    </xf>
    <xf numFmtId="44" fontId="8" fillId="5" borderId="17" xfId="2" applyFont="1" applyFill="1" applyBorder="1" applyAlignment="1">
      <alignment horizontal="center" vertical="center"/>
    </xf>
    <xf numFmtId="44" fontId="8" fillId="5" borderId="18" xfId="2" applyFont="1" applyFill="1" applyBorder="1" applyAlignment="1">
      <alignment horizontal="center" vertical="center"/>
    </xf>
    <xf numFmtId="44" fontId="8" fillId="5" borderId="19" xfId="2" applyFont="1" applyFill="1" applyBorder="1" applyAlignment="1">
      <alignment horizontal="center" vertical="center"/>
    </xf>
    <xf numFmtId="0" fontId="0" fillId="0" borderId="0" xfId="0" applyAlignment="1">
      <alignment horizontal="left" vertical="top" wrapText="1"/>
    </xf>
  </cellXfs>
  <cellStyles count="3">
    <cellStyle name="Milliers" xfId="1" builtinId="3"/>
    <cellStyle name="Monétaire"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42"/>
  <sheetViews>
    <sheetView tabSelected="1" workbookViewId="0">
      <selection activeCell="B15" sqref="B15"/>
    </sheetView>
  </sheetViews>
  <sheetFormatPr baseColWidth="10" defaultColWidth="9.109375" defaultRowHeight="14.4" x14ac:dyDescent="0.3"/>
  <cols>
    <col min="1" max="1" width="16" customWidth="1"/>
    <col min="2" max="10" width="10.6640625" customWidth="1"/>
    <col min="11" max="11" width="10.6640625" style="20" customWidth="1"/>
    <col min="12" max="16" width="10.6640625" customWidth="1"/>
    <col min="17" max="17" width="10.6640625" style="20" customWidth="1"/>
    <col min="18" max="19" width="10.6640625" customWidth="1"/>
    <col min="20" max="22" width="10.5546875" customWidth="1"/>
    <col min="23" max="23" width="10.5546875" style="20" customWidth="1"/>
  </cols>
  <sheetData>
    <row r="1" spans="1:23" ht="15.6" x14ac:dyDescent="0.3">
      <c r="A1" s="26" t="s">
        <v>27</v>
      </c>
    </row>
    <row r="3" spans="1:23" x14ac:dyDescent="0.3">
      <c r="A3" s="8" t="s">
        <v>26</v>
      </c>
      <c r="K3"/>
      <c r="Q3"/>
      <c r="W3"/>
    </row>
    <row r="4" spans="1:23" x14ac:dyDescent="0.3">
      <c r="A4" s="27" t="s">
        <v>31</v>
      </c>
    </row>
    <row r="5" spans="1:23" ht="15" thickBot="1" x14ac:dyDescent="0.35">
      <c r="A5" s="27"/>
    </row>
    <row r="6" spans="1:23" ht="15" customHeight="1" x14ac:dyDescent="0.3">
      <c r="B6" s="45" t="s">
        <v>28</v>
      </c>
      <c r="C6" s="46"/>
      <c r="D6" s="46"/>
      <c r="E6" s="46"/>
      <c r="F6" s="46"/>
      <c r="G6" s="47"/>
      <c r="H6" s="45" t="s">
        <v>29</v>
      </c>
      <c r="I6" s="46"/>
      <c r="J6" s="46"/>
      <c r="K6" s="46"/>
      <c r="L6" s="46"/>
      <c r="M6" s="47"/>
      <c r="N6" s="45" t="s">
        <v>30</v>
      </c>
      <c r="O6" s="46"/>
      <c r="P6" s="46"/>
      <c r="Q6" s="46"/>
      <c r="R6" s="46"/>
      <c r="S6" s="47"/>
      <c r="U6" s="48" t="s">
        <v>41</v>
      </c>
      <c r="V6" s="49"/>
    </row>
    <row r="7" spans="1:23" ht="45" customHeight="1" x14ac:dyDescent="0.3">
      <c r="A7" s="19" t="s">
        <v>21</v>
      </c>
      <c r="B7" s="35" t="s">
        <v>40</v>
      </c>
      <c r="C7" s="1" t="s">
        <v>17</v>
      </c>
      <c r="D7" s="1" t="s">
        <v>18</v>
      </c>
      <c r="E7" s="1" t="s">
        <v>19</v>
      </c>
      <c r="F7" s="2" t="s">
        <v>20</v>
      </c>
      <c r="G7" s="30" t="s">
        <v>39</v>
      </c>
      <c r="H7" s="35" t="s">
        <v>40</v>
      </c>
      <c r="I7" s="1" t="s">
        <v>0</v>
      </c>
      <c r="J7" s="1" t="s">
        <v>1</v>
      </c>
      <c r="K7" s="1" t="s">
        <v>2</v>
      </c>
      <c r="L7" s="2" t="s">
        <v>3</v>
      </c>
      <c r="M7" s="30" t="s">
        <v>39</v>
      </c>
      <c r="N7" s="35" t="s">
        <v>40</v>
      </c>
      <c r="O7" s="1" t="s">
        <v>0</v>
      </c>
      <c r="P7" s="1" t="s">
        <v>1</v>
      </c>
      <c r="Q7" s="1" t="s">
        <v>2</v>
      </c>
      <c r="R7" s="2" t="s">
        <v>3</v>
      </c>
      <c r="S7" s="30" t="s">
        <v>39</v>
      </c>
      <c r="U7" s="50">
        <f>(SUM(G8:G15)+SUM(M8:M15)+SUM(S8:S15)+SUM(G23:G30)+SUM(M23:M30)+SUM(S23:S30))*30</f>
        <v>0</v>
      </c>
      <c r="V7" s="51"/>
    </row>
    <row r="8" spans="1:23" ht="15" customHeight="1" x14ac:dyDescent="0.3">
      <c r="A8" s="11" t="s">
        <v>4</v>
      </c>
      <c r="B8" s="13"/>
      <c r="C8" s="4">
        <v>0.34300000000000003</v>
      </c>
      <c r="D8" s="4">
        <v>1.9E-2</v>
      </c>
      <c r="E8" s="4">
        <v>1.0999999999999999E-2</v>
      </c>
      <c r="F8" s="5">
        <f>(((C8*$B$42)*B36)+(((D8/1000)*$B$42)*C36)+(((E8/1000)*$B$42)*D36))/1000</f>
        <v>2.154623250218723E-4</v>
      </c>
      <c r="G8" s="21">
        <f t="shared" ref="G8:G13" si="0">+B8*F8</f>
        <v>0</v>
      </c>
      <c r="H8" s="13"/>
      <c r="I8" s="4">
        <v>5.6000000000000001E-2</v>
      </c>
      <c r="J8" s="4">
        <v>1.2999999999999999E-3</v>
      </c>
      <c r="K8" s="4">
        <v>8.9999999999999998E-4</v>
      </c>
      <c r="L8" s="5">
        <f>(((I8*$B$42)*B36)+(((J8/1000)*$B$42)*C36)+(((K8/1000)*$B$42)*D36))/1000</f>
        <v>3.4983633082796473E-5</v>
      </c>
      <c r="M8" s="21">
        <f t="shared" ref="M8:M15" si="1">+H8*L8</f>
        <v>0</v>
      </c>
      <c r="N8" s="13"/>
      <c r="O8" s="4">
        <v>0.161</v>
      </c>
      <c r="P8" s="4">
        <v>8.0999999999999996E-3</v>
      </c>
      <c r="Q8" s="4">
        <v>3.2000000000000002E-3</v>
      </c>
      <c r="R8" s="5">
        <f>(((O8*$B$42)*B36)+(((P8/1000)*$B$42)*C36)+(((Q8/1000)*$B$42)*D36))/1000</f>
        <v>1.0075912918555635E-4</v>
      </c>
      <c r="S8" s="21">
        <f t="shared" ref="S8:S15" si="2">+N8*R8</f>
        <v>0</v>
      </c>
      <c r="U8" s="50"/>
      <c r="V8" s="51"/>
    </row>
    <row r="9" spans="1:23" ht="15" customHeight="1" x14ac:dyDescent="0.3">
      <c r="A9" s="11" t="s">
        <v>4</v>
      </c>
      <c r="B9" s="13"/>
      <c r="C9" s="4">
        <v>0.34300000000000003</v>
      </c>
      <c r="D9" s="4">
        <v>1.9E-2</v>
      </c>
      <c r="E9" s="4">
        <v>1.0999999999999999E-2</v>
      </c>
      <c r="F9" s="5">
        <f>(((C9*$B$42)*B37)+(((D9/1000)*$B$42)*C37)+(((E9/1000)*$B$42)*D37))/1000</f>
        <v>2.154623250218723E-4</v>
      </c>
      <c r="G9" s="21">
        <f t="shared" si="0"/>
        <v>0</v>
      </c>
      <c r="H9" s="13"/>
      <c r="I9" s="4">
        <v>5.6000000000000001E-2</v>
      </c>
      <c r="J9" s="4">
        <v>1.2999999999999999E-3</v>
      </c>
      <c r="K9" s="4">
        <v>8.9999999999999998E-4</v>
      </c>
      <c r="L9" s="5">
        <f>(((I9*$B$42)*B37)+(((J9/1000)*$B$42)*C37)+(((K9/1000)*$B$42)*D37))/1000</f>
        <v>3.4983633082796473E-5</v>
      </c>
      <c r="M9" s="21">
        <f t="shared" si="1"/>
        <v>0</v>
      </c>
      <c r="N9" s="13"/>
      <c r="O9" s="4">
        <v>0.161</v>
      </c>
      <c r="P9" s="4">
        <v>8.0999999999999996E-3</v>
      </c>
      <c r="Q9" s="4">
        <v>3.2000000000000002E-3</v>
      </c>
      <c r="R9" s="5">
        <f>(((O9*$B$42)*B37)+(((P9/1000)*$B$42)*C37)+(((Q9/1000)*$B$42)*D37))/1000</f>
        <v>1.0075912918555635E-4</v>
      </c>
      <c r="S9" s="21">
        <f t="shared" si="2"/>
        <v>0</v>
      </c>
      <c r="U9" s="50"/>
      <c r="V9" s="51"/>
    </row>
    <row r="10" spans="1:23" ht="15" customHeight="1" x14ac:dyDescent="0.3">
      <c r="A10" s="11" t="s">
        <v>5</v>
      </c>
      <c r="B10" s="13"/>
      <c r="C10" s="4">
        <v>0.33500000000000002</v>
      </c>
      <c r="D10" s="4">
        <v>8.9999999999999993E-3</v>
      </c>
      <c r="E10" s="4">
        <v>8.0000000000000002E-3</v>
      </c>
      <c r="F10" s="5">
        <f>(((C10*$B$42)*B38)+(((D10/1000)*$B$42)*C38)+(((E10/1000)*$B$42)*D38))/1000</f>
        <v>2.0978050684005413E-4</v>
      </c>
      <c r="G10" s="21">
        <f t="shared" si="0"/>
        <v>0</v>
      </c>
      <c r="H10" s="13"/>
      <c r="I10" s="4">
        <v>5.2999999999999999E-2</v>
      </c>
      <c r="J10" s="4">
        <v>2.06E-2</v>
      </c>
      <c r="K10" s="4">
        <v>8.9999999999999998E-4</v>
      </c>
      <c r="L10" s="5">
        <f>(((I10*$B$42)*B38)+(((J10/1000)*$B$42)*C38)+(((K10/1000)*$B$42)*D38))/1000</f>
        <v>3.3419331106338974E-5</v>
      </c>
      <c r="M10" s="21">
        <f t="shared" si="1"/>
        <v>0</v>
      </c>
      <c r="N10" s="13"/>
      <c r="O10" s="4">
        <v>0.14799999999999999</v>
      </c>
      <c r="P10" s="4">
        <v>1.23E-2</v>
      </c>
      <c r="Q10" s="4">
        <v>3.0000000000000001E-3</v>
      </c>
      <c r="R10" s="5">
        <f>(((O10*$B$42)*B38)+(((P10/1000)*$B$42)*C38)+(((Q10/1000)*$B$42)*D38))/1000</f>
        <v>9.2709513938598584E-5</v>
      </c>
      <c r="S10" s="21">
        <f t="shared" si="2"/>
        <v>0</v>
      </c>
      <c r="U10" s="50"/>
      <c r="V10" s="51"/>
    </row>
    <row r="11" spans="1:23" ht="15" customHeight="1" x14ac:dyDescent="0.3">
      <c r="A11" s="12" t="s">
        <v>6</v>
      </c>
      <c r="B11" s="13"/>
      <c r="C11" s="4">
        <v>0.34100000000000003</v>
      </c>
      <c r="D11" s="4">
        <v>8.9999999999999993E-3</v>
      </c>
      <c r="E11" s="4">
        <v>8.0000000000000002E-3</v>
      </c>
      <c r="F11" s="5">
        <f>(((C11*$B$42)*B39)+(((D11/1000)*$B$42)*C39)+(((E11/1000)*$B$42)*D39))/1000</f>
        <v>2.1350873399347809E-4</v>
      </c>
      <c r="G11" s="21">
        <f t="shared" si="0"/>
        <v>0</v>
      </c>
      <c r="H11" s="13"/>
      <c r="I11" s="4">
        <v>5.3999999999999999E-2</v>
      </c>
      <c r="J11" s="4">
        <v>2.06E-2</v>
      </c>
      <c r="K11" s="4">
        <v>8.9999999999999998E-4</v>
      </c>
      <c r="L11" s="5">
        <f>(((I11*$B$42)*B39)+(((J11/1000)*$B$42)*C39)+(((K11/1000)*$B$42)*D39))/1000</f>
        <v>3.4040702298576308E-5</v>
      </c>
      <c r="M11" s="21">
        <f t="shared" si="1"/>
        <v>0</v>
      </c>
      <c r="N11" s="13"/>
      <c r="O11" s="4">
        <v>0.14299999999999999</v>
      </c>
      <c r="P11" s="4">
        <v>1.1900000000000001E-2</v>
      </c>
      <c r="Q11" s="4">
        <v>2.8999999999999998E-3</v>
      </c>
      <c r="R11" s="5">
        <f>(((O11*$B$42)*B39)+(((P11/1000)*$B$42)*C39)+(((Q11/1000)*$B$42)*D39))/1000</f>
        <v>8.9577927403960864E-5</v>
      </c>
      <c r="S11" s="21">
        <f t="shared" si="2"/>
        <v>0</v>
      </c>
      <c r="U11" s="50"/>
      <c r="V11" s="51"/>
    </row>
    <row r="12" spans="1:23" ht="15" customHeight="1" x14ac:dyDescent="0.3">
      <c r="A12" s="12" t="s">
        <v>7</v>
      </c>
      <c r="B12" s="13"/>
      <c r="C12" s="4">
        <v>0.33200000000000002</v>
      </c>
      <c r="D12" s="4">
        <v>7.0000000000000001E-3</v>
      </c>
      <c r="E12" s="4">
        <v>7.0000000000000001E-3</v>
      </c>
      <c r="F12" s="5">
        <f>(((C12*$B$42)*$B$40)+(((D12/1000)*$B$42)*$C$40)+(((E12/1000)*$B$42)*$D$40))/1000</f>
        <v>2.0761229420186115E-4</v>
      </c>
      <c r="G12" s="21">
        <f t="shared" si="0"/>
        <v>0</v>
      </c>
      <c r="H12" s="13"/>
      <c r="I12" s="4">
        <v>5.6000000000000001E-2</v>
      </c>
      <c r="J12" s="40">
        <v>2.1000000000000001E-2</v>
      </c>
      <c r="K12" s="4">
        <v>8.9999999999999998E-4</v>
      </c>
      <c r="L12" s="5">
        <f>(((I12*$B$42)*$B$40)+(((J12/1000)*$B$42)*$C$40)+(((K12/1000)*$B$42)*$D$40))/1000</f>
        <v>3.5338311759325535E-5</v>
      </c>
      <c r="M12" s="21">
        <f t="shared" si="1"/>
        <v>0</v>
      </c>
      <c r="N12" s="13"/>
      <c r="O12" s="4">
        <v>0.13900000000000001</v>
      </c>
      <c r="P12" s="4">
        <v>1.12E-2</v>
      </c>
      <c r="Q12" s="4">
        <v>2.8E-3</v>
      </c>
      <c r="R12" s="5">
        <f>(((O12*$B$42)*$B$40)+(((P12/1000)*$B$42)*$C$40)+(((Q12/1000)*$B$42)*$D$40))/1000</f>
        <v>8.7052960709456777E-5</v>
      </c>
      <c r="S12" s="21">
        <f t="shared" si="2"/>
        <v>0</v>
      </c>
      <c r="U12" s="50"/>
      <c r="V12" s="51"/>
    </row>
    <row r="13" spans="1:23" ht="15" customHeight="1" x14ac:dyDescent="0.3">
      <c r="A13" s="11" t="s">
        <v>8</v>
      </c>
      <c r="B13" s="37"/>
      <c r="C13" s="4">
        <v>0.313</v>
      </c>
      <c r="D13" s="4">
        <v>8.0000000000000002E-3</v>
      </c>
      <c r="E13" s="4">
        <v>7.0000000000000001E-3</v>
      </c>
      <c r="F13" s="5">
        <f>(((C13*$B$42)*$B$40)+(((D13/1000)*$B$42)*$C$40)+(((E13/1000)*$B$42)*$D$40))/1000</f>
        <v>1.9582475841088042E-4</v>
      </c>
      <c r="G13" s="21">
        <f t="shared" si="0"/>
        <v>0</v>
      </c>
      <c r="H13" s="37"/>
      <c r="I13" s="4">
        <v>5.5E-2</v>
      </c>
      <c r="J13" s="4">
        <v>6.3E-3</v>
      </c>
      <c r="K13" s="4">
        <v>1.1000000000000001E-3</v>
      </c>
      <c r="L13" s="5">
        <f>(((I13*$B$42)*$B$40)+(((J13/1000)*$B$42)*$C$40)+(((K13/1000)*$B$42)*$D$40))/1000</f>
        <v>3.4478669569712877E-5</v>
      </c>
      <c r="M13" s="21">
        <f t="shared" ref="M13:M14" si="3">+H13*L13</f>
        <v>0</v>
      </c>
      <c r="N13" s="37"/>
      <c r="O13" s="4">
        <v>0.13500000000000001</v>
      </c>
      <c r="P13" s="4">
        <v>1.09E-2</v>
      </c>
      <c r="Q13" s="4">
        <v>2.7000000000000001E-3</v>
      </c>
      <c r="R13" s="5">
        <f>(((O13*$B$42)*$B$40)+(((P13/1000)*$B$42)*$C$40)+(((Q13/1000)*$B$42)*$D$40))/1000</f>
        <v>8.4544957448500754E-5</v>
      </c>
      <c r="S13" s="21">
        <f t="shared" si="2"/>
        <v>0</v>
      </c>
      <c r="U13" s="50"/>
      <c r="V13" s="51"/>
    </row>
    <row r="14" spans="1:23" ht="15" customHeight="1" x14ac:dyDescent="0.3">
      <c r="A14" s="11" t="s">
        <v>25</v>
      </c>
      <c r="B14" s="37"/>
      <c r="C14" s="4">
        <v>0.30599999999999999</v>
      </c>
      <c r="D14" s="4">
        <v>6.0000000000000001E-3</v>
      </c>
      <c r="E14" s="4">
        <v>7.0000000000000001E-3</v>
      </c>
      <c r="F14" s="5">
        <f>(((C14*$B$42)*$B$40)+(((D14/1000)*$B$42)*$C$40)+(((E14/1000)*$B$42)*$D$40))/1000</f>
        <v>1.9143812634216177E-4</v>
      </c>
      <c r="G14" s="21">
        <f t="shared" ref="G14" si="4">+B14*F14</f>
        <v>0</v>
      </c>
      <c r="H14" s="37"/>
      <c r="I14" s="39">
        <v>7.0999999999999994E-2</v>
      </c>
      <c r="J14" s="41">
        <v>5.0000000000000001E-3</v>
      </c>
      <c r="K14" s="39">
        <v>2.0999999999999999E-3</v>
      </c>
      <c r="L14" s="5">
        <f>(((I14*$B$42)*$B$40)+(((J14/1000)*$B$42)*$C$40)+(((K14/1000)*$B$42)*$D$40))/1000</f>
        <v>4.4566171061003734E-5</v>
      </c>
      <c r="M14" s="21">
        <f t="shared" si="3"/>
        <v>0</v>
      </c>
      <c r="N14" s="37"/>
      <c r="O14" s="4">
        <v>0.13300000000000001</v>
      </c>
      <c r="P14" s="4">
        <v>1.0500000000000001E-2</v>
      </c>
      <c r="Q14" s="4">
        <v>2.5999999999999999E-3</v>
      </c>
      <c r="R14" s="5">
        <f>(((O14*$B$42)*$B$40)+(((P14/1000)*$B$42)*$C$40)+(((Q14/1000)*$B$42)*$D$40))/1000</f>
        <v>8.3277844885866533E-5</v>
      </c>
      <c r="S14" s="21">
        <f t="shared" ref="S14" si="5">+N14*R14</f>
        <v>0</v>
      </c>
      <c r="U14" s="50"/>
      <c r="V14" s="51"/>
    </row>
    <row r="15" spans="1:23" ht="15" thickBot="1" x14ac:dyDescent="0.35">
      <c r="A15" s="11" t="s">
        <v>53</v>
      </c>
      <c r="B15" s="23"/>
      <c r="C15" s="38">
        <v>0.29699999999999999</v>
      </c>
      <c r="D15" s="38">
        <v>5.8999999999999999E-3</v>
      </c>
      <c r="E15" s="38">
        <v>5.3E-3</v>
      </c>
      <c r="F15" s="16">
        <f>(((C15*$B$42)*$B$40)+(((D15/1000)*$B$42)*$C$40)+(((E15/1000)*$B$42)*$D$40))/1000</f>
        <v>1.8555555555555553E-4</v>
      </c>
      <c r="G15" s="22">
        <f>+B15*F15</f>
        <v>0</v>
      </c>
      <c r="H15" s="14"/>
      <c r="I15" s="15">
        <v>6.6000000000000003E-2</v>
      </c>
      <c r="J15" s="15">
        <v>4.5999999999999999E-3</v>
      </c>
      <c r="K15" s="15">
        <v>1.9E-3</v>
      </c>
      <c r="L15" s="16">
        <f>(((I15*$B$42)*$B$40)+(((J15/1000)*$B$42)*$C$40)+(((K15/1000)*$B$42)*$D$40))/1000</f>
        <v>4.1417981488109441E-5</v>
      </c>
      <c r="M15" s="22">
        <f t="shared" si="1"/>
        <v>0</v>
      </c>
      <c r="N15" s="14"/>
      <c r="O15" s="15">
        <v>0.13300000000000001</v>
      </c>
      <c r="P15" s="15">
        <v>1.0500000000000001E-2</v>
      </c>
      <c r="Q15" s="15">
        <v>2.5999999999999999E-3</v>
      </c>
      <c r="R15" s="16">
        <f>(((O15*$B$42)*$B$40)+(((P15/1000)*$B$42)*$C$40)+(((Q15/1000)*$B$42)*$D$40))/1000</f>
        <v>8.3277844885866533E-5</v>
      </c>
      <c r="S15" s="22">
        <f t="shared" si="2"/>
        <v>0</v>
      </c>
      <c r="U15" s="52"/>
      <c r="V15" s="53"/>
    </row>
    <row r="18" spans="1:23" x14ac:dyDescent="0.3">
      <c r="A18" s="8" t="s">
        <v>32</v>
      </c>
      <c r="K18"/>
      <c r="Q18"/>
      <c r="U18" s="36">
        <v>1.7</v>
      </c>
      <c r="W18"/>
    </row>
    <row r="19" spans="1:23" x14ac:dyDescent="0.3">
      <c r="A19" s="27" t="s">
        <v>34</v>
      </c>
      <c r="K19"/>
      <c r="Q19"/>
      <c r="W19"/>
    </row>
    <row r="20" spans="1:23" ht="15" thickBot="1" x14ac:dyDescent="0.35">
      <c r="A20" s="27"/>
      <c r="K20"/>
      <c r="Q20"/>
      <c r="W20"/>
    </row>
    <row r="21" spans="1:23" ht="15" customHeight="1" x14ac:dyDescent="0.3">
      <c r="B21" s="45" t="s">
        <v>37</v>
      </c>
      <c r="C21" s="46"/>
      <c r="D21" s="46"/>
      <c r="E21" s="46"/>
      <c r="F21" s="46"/>
      <c r="G21" s="47"/>
      <c r="H21" s="45" t="s">
        <v>36</v>
      </c>
      <c r="I21" s="46"/>
      <c r="J21" s="46"/>
      <c r="K21" s="46"/>
      <c r="L21" s="46"/>
      <c r="M21" s="47"/>
      <c r="N21" s="45" t="s">
        <v>38</v>
      </c>
      <c r="O21" s="46"/>
      <c r="P21" s="46"/>
      <c r="Q21" s="46"/>
      <c r="R21" s="46"/>
      <c r="S21" s="47"/>
      <c r="W21"/>
    </row>
    <row r="22" spans="1:23" ht="43.2" x14ac:dyDescent="0.3">
      <c r="B22" s="29" t="s">
        <v>35</v>
      </c>
      <c r="C22" s="1" t="s">
        <v>0</v>
      </c>
      <c r="D22" s="1" t="s">
        <v>1</v>
      </c>
      <c r="E22" s="1" t="s">
        <v>2</v>
      </c>
      <c r="F22" s="2" t="s">
        <v>22</v>
      </c>
      <c r="G22" s="30" t="s">
        <v>23</v>
      </c>
      <c r="H22" s="29" t="s">
        <v>35</v>
      </c>
      <c r="I22" s="1" t="s">
        <v>0</v>
      </c>
      <c r="J22" s="1" t="s">
        <v>1</v>
      </c>
      <c r="K22" s="1" t="s">
        <v>2</v>
      </c>
      <c r="L22" s="2" t="s">
        <v>22</v>
      </c>
      <c r="M22" s="30" t="s">
        <v>23</v>
      </c>
      <c r="N22" s="29" t="s">
        <v>35</v>
      </c>
      <c r="O22" s="1" t="s">
        <v>0</v>
      </c>
      <c r="P22" s="1" t="s">
        <v>1</v>
      </c>
      <c r="Q22" s="1" t="s">
        <v>2</v>
      </c>
      <c r="R22" s="2" t="s">
        <v>22</v>
      </c>
      <c r="S22" s="30" t="s">
        <v>23</v>
      </c>
      <c r="W22"/>
    </row>
    <row r="23" spans="1:23" ht="15" customHeight="1" x14ac:dyDescent="0.3">
      <c r="A23" s="11" t="s">
        <v>4</v>
      </c>
      <c r="B23" s="31"/>
      <c r="C23" s="24">
        <v>0.22500000000000001</v>
      </c>
      <c r="D23" s="24">
        <v>3.8999999999999998E-3</v>
      </c>
      <c r="E23" s="24">
        <v>7.1999999999999998E-3</v>
      </c>
      <c r="F23" s="25">
        <f>(((C23*$B$42)*B36*$U$18)+(((D23/1000)*$B$42)*C36)+(((E23/1000)*$B$42)*D36))/1000</f>
        <v>2.3906827875208784E-4</v>
      </c>
      <c r="G23" s="43">
        <f>B23*F23*2</f>
        <v>0</v>
      </c>
      <c r="H23" s="31"/>
      <c r="I23" s="24">
        <v>0.13600000000000001</v>
      </c>
      <c r="J23" s="24">
        <v>5.9999999999999995E-4</v>
      </c>
      <c r="K23" s="24">
        <v>4.3E-3</v>
      </c>
      <c r="L23" s="25">
        <f>(((I23*$B$42)*B36*$U$18)+(((J23/1000)*$B$42)*C36)+(((K23/1000)*$B$42)*D36))/1000</f>
        <v>1.4446656525888809E-4</v>
      </c>
      <c r="M23" s="43">
        <f>H23*L23*2</f>
        <v>0</v>
      </c>
      <c r="N23" s="31"/>
      <c r="O23" s="24">
        <v>0.16600000000000001</v>
      </c>
      <c r="P23" s="24">
        <v>5.9999999999999995E-4</v>
      </c>
      <c r="Q23" s="24">
        <v>5.3E-3</v>
      </c>
      <c r="R23" s="25">
        <f>(((O23*$B$42)*B36*$U$18)+(((P23/1000)*$B$42)*C36)+(((Q23/1000)*$B$42)*D36))/1000</f>
        <v>1.7634166467827886E-4</v>
      </c>
      <c r="S23" s="43">
        <f>N23*R23*2</f>
        <v>0</v>
      </c>
      <c r="W23"/>
    </row>
    <row r="24" spans="1:23" ht="15" customHeight="1" x14ac:dyDescent="0.3">
      <c r="A24" s="11" t="s">
        <v>24</v>
      </c>
      <c r="B24" s="31"/>
      <c r="C24" s="24">
        <v>0.22500000000000001</v>
      </c>
      <c r="D24" s="24">
        <v>3.8999999999999998E-3</v>
      </c>
      <c r="E24" s="24">
        <v>7.1999999999999998E-3</v>
      </c>
      <c r="F24" s="25">
        <f>(((C24*$B$42)*B37*$U$18)+(((D24/1000)*$B$42)*C37)+(((E24/1000)*$B$42)*D37))/1000</f>
        <v>2.3906827875208784E-4</v>
      </c>
      <c r="G24" s="43">
        <f t="shared" ref="G24:G30" si="6">B24*F24*2</f>
        <v>0</v>
      </c>
      <c r="H24" s="31"/>
      <c r="I24" s="24">
        <v>0.13600000000000001</v>
      </c>
      <c r="J24" s="24">
        <v>5.9999999999999995E-4</v>
      </c>
      <c r="K24" s="24">
        <v>4.3E-3</v>
      </c>
      <c r="L24" s="25">
        <f>(((I24*$B$42)*B37*$U$18)+(((J24/1000)*$B$42)*C37)+(((K24/1000)*$B$42)*D37))/1000</f>
        <v>1.4446656525888809E-4</v>
      </c>
      <c r="M24" s="43">
        <f t="shared" ref="M24:M30" si="7">H24*L24*2</f>
        <v>0</v>
      </c>
      <c r="N24" s="31"/>
      <c r="O24" s="24">
        <v>0.16600000000000001</v>
      </c>
      <c r="P24" s="24">
        <v>5.9999999999999995E-4</v>
      </c>
      <c r="Q24" s="24">
        <v>5.3E-3</v>
      </c>
      <c r="R24" s="25">
        <f>(((O24*$B$42)*B37*$U$18)+(((P24/1000)*$B$42)*C37)+(((Q24/1000)*$B$42)*D37))/1000</f>
        <v>1.7634166467827886E-4</v>
      </c>
      <c r="S24" s="43">
        <f t="shared" ref="S24:S30" si="8">N24*R24*2</f>
        <v>0</v>
      </c>
      <c r="W24"/>
    </row>
    <row r="25" spans="1:23" ht="15" customHeight="1" x14ac:dyDescent="0.3">
      <c r="A25" s="11" t="s">
        <v>5</v>
      </c>
      <c r="B25" s="31"/>
      <c r="C25" s="24">
        <v>0.215</v>
      </c>
      <c r="D25" s="24">
        <v>7.7000000000000002E-3</v>
      </c>
      <c r="E25" s="24">
        <v>6.7999999999999996E-3</v>
      </c>
      <c r="F25" s="25">
        <f>(((C25*$B$42)*B38*$U$18)+(((D25/1000)*$B$42)*C38)+(((E25/1000)*$B$42)*D38))/1000</f>
        <v>2.2848993130120099E-4</v>
      </c>
      <c r="G25" s="43">
        <f t="shared" si="6"/>
        <v>0</v>
      </c>
      <c r="H25" s="31"/>
      <c r="I25" s="24">
        <v>0.13300000000000001</v>
      </c>
      <c r="J25" s="24">
        <v>5.9999999999999995E-4</v>
      </c>
      <c r="K25" s="24">
        <v>4.1999999999999997E-3</v>
      </c>
      <c r="L25" s="25">
        <f>(((I25*$B$42)*B38*$U$18)+(((J25/1000)*$B$42)*C38)+(((K25/1000)*$B$42)*D38))/1000</f>
        <v>1.4127905531694901E-4</v>
      </c>
      <c r="M25" s="43">
        <f t="shared" si="7"/>
        <v>0</v>
      </c>
      <c r="N25" s="31"/>
      <c r="O25" s="24">
        <v>0.16500000000000001</v>
      </c>
      <c r="P25" s="24">
        <v>5.9999999999999995E-4</v>
      </c>
      <c r="Q25" s="24">
        <v>4.1999999999999997E-3</v>
      </c>
      <c r="R25" s="25">
        <f>(((O25*$B$42)*B38*$U$18)+(((P25/1000)*$B$42)*C38)+(((Q25/1000)*$B$42)*D38))/1000</f>
        <v>1.7508164817466E-4</v>
      </c>
      <c r="S25" s="43">
        <f t="shared" si="8"/>
        <v>0</v>
      </c>
      <c r="W25"/>
    </row>
    <row r="26" spans="1:23" ht="15" customHeight="1" x14ac:dyDescent="0.3">
      <c r="A26" s="12" t="s">
        <v>6</v>
      </c>
      <c r="B26" s="31"/>
      <c r="C26" s="24">
        <v>0.20599999999999999</v>
      </c>
      <c r="D26" s="24">
        <v>7.1000000000000004E-3</v>
      </c>
      <c r="E26" s="24">
        <v>6.4999999999999997E-3</v>
      </c>
      <c r="F26" s="25">
        <f>(((C26*$B$42)*B39*$U$18)+(((D26/1000)*$B$42)*C39)+(((E26/1000)*$B$42)*D39))/1000</f>
        <v>2.1891808090750018E-4</v>
      </c>
      <c r="G26" s="43">
        <f t="shared" si="6"/>
        <v>0</v>
      </c>
      <c r="H26" s="31"/>
      <c r="I26" s="24">
        <v>0.13100000000000001</v>
      </c>
      <c r="J26" s="24">
        <v>5.9999999999999995E-4</v>
      </c>
      <c r="K26" s="24">
        <v>4.1999999999999997E-3</v>
      </c>
      <c r="L26" s="25">
        <f>(((I26*$B$42)*B39*$U$18)+(((J26/1000)*$B$42)*C39)+(((K26/1000)*$B$42)*D39))/1000</f>
        <v>1.3916639326334206E-4</v>
      </c>
      <c r="M26" s="43">
        <f t="shared" si="7"/>
        <v>0</v>
      </c>
      <c r="N26" s="31"/>
      <c r="O26" s="24">
        <v>0.161</v>
      </c>
      <c r="P26" s="24">
        <v>5.9999999999999995E-4</v>
      </c>
      <c r="Q26" s="24">
        <v>5.1000000000000004E-3</v>
      </c>
      <c r="R26" s="25">
        <f>(((O26*$B$42)*B39*$U$18)+(((P26/1000)*$B$42)*C39)+(((Q26/1000)*$B$42)*D39))/1000</f>
        <v>1.7102297582120415E-4</v>
      </c>
      <c r="S26" s="43">
        <f t="shared" si="8"/>
        <v>0</v>
      </c>
      <c r="W26"/>
    </row>
    <row r="27" spans="1:23" ht="15" customHeight="1" x14ac:dyDescent="0.3">
      <c r="A27" s="12" t="s">
        <v>7</v>
      </c>
      <c r="B27" s="31"/>
      <c r="C27" s="24">
        <v>0.20699999999999999</v>
      </c>
      <c r="D27" s="24">
        <v>6.4000000000000003E-3</v>
      </c>
      <c r="E27" s="24">
        <v>6.6E-3</v>
      </c>
      <c r="F27" s="25">
        <f>(((C27*$B$42)*$B$40*$U$18)+(((D27/1000)*$B$42)*$C$40)+(((E27/1000)*$B$42)*$D$40))/1000</f>
        <v>2.1989861707627449E-4</v>
      </c>
      <c r="G27" s="43">
        <f t="shared" si="6"/>
        <v>0</v>
      </c>
      <c r="H27" s="31"/>
      <c r="I27" s="24">
        <v>0.129</v>
      </c>
      <c r="J27" s="24">
        <v>5.9999999999999995E-4</v>
      </c>
      <c r="K27" s="24">
        <v>4.1000000000000003E-3</v>
      </c>
      <c r="L27" s="25">
        <f>(((I27*$B$42)*$B$40*$U$18)+(((J27/1000)*$B$42)*$C$40)+(((K27/1000)*$B$42)*$D$40))/1000</f>
        <v>1.3697331335003581E-4</v>
      </c>
      <c r="M27" s="43">
        <f t="shared" si="7"/>
        <v>0</v>
      </c>
      <c r="N27" s="31"/>
      <c r="O27" s="24">
        <v>0.16300000000000001</v>
      </c>
      <c r="P27" s="24">
        <v>5.9999999999999995E-4</v>
      </c>
      <c r="Q27" s="24">
        <v>5.1999999999999998E-3</v>
      </c>
      <c r="R27" s="25">
        <f>(((O27*$B$42)*$B$40*$U$18)+(((P27/1000)*$B$42)*$C$40)+(((Q27/1000)*$B$42)*$D$40))/1000</f>
        <v>1.7307516603038255E-4</v>
      </c>
      <c r="S27" s="43">
        <f t="shared" si="8"/>
        <v>0</v>
      </c>
      <c r="W27"/>
    </row>
    <row r="28" spans="1:23" ht="15" customHeight="1" x14ac:dyDescent="0.3">
      <c r="A28" s="12" t="s">
        <v>8</v>
      </c>
      <c r="B28" s="31"/>
      <c r="C28" s="24">
        <v>0.20699999999999999</v>
      </c>
      <c r="D28" s="24">
        <v>6.4000000000000003E-3</v>
      </c>
      <c r="E28" s="24">
        <v>6.6E-3</v>
      </c>
      <c r="F28" s="25">
        <f t="shared" ref="F28:F30" si="9">(((C28*$B$42)*$B$40*$U$18)+(((D28/1000)*$B$42)*$C$40)+(((E28/1000)*$B$42)*$D$40))/1000</f>
        <v>2.1989861707627449E-4</v>
      </c>
      <c r="G28" s="43">
        <f t="shared" si="6"/>
        <v>0</v>
      </c>
      <c r="H28" s="31"/>
      <c r="I28" s="24">
        <v>0.129</v>
      </c>
      <c r="J28" s="24">
        <v>5.9999999999999995E-4</v>
      </c>
      <c r="K28" s="24">
        <v>4.1000000000000003E-3</v>
      </c>
      <c r="L28" s="25">
        <f t="shared" ref="L28:L30" si="10">(((I28*$B$42)*$B$40*$U$18)+(((J28/1000)*$B$42)*$C$40)+(((K28/1000)*$B$42)*$D$40))/1000</f>
        <v>1.3697331335003581E-4</v>
      </c>
      <c r="M28" s="43">
        <f t="shared" si="7"/>
        <v>0</v>
      </c>
      <c r="N28" s="31"/>
      <c r="O28" s="24">
        <v>0.16300000000000001</v>
      </c>
      <c r="P28" s="24">
        <v>5.9999999999999995E-4</v>
      </c>
      <c r="Q28" s="24">
        <v>5.1999999999999998E-3</v>
      </c>
      <c r="R28" s="25">
        <f t="shared" ref="R28:R30" si="11">(((O28*$B$42)*$B$40*$U$18)+(((P28/1000)*$B$42)*$C$40)+(((Q28/1000)*$B$42)*$D$40))/1000</f>
        <v>1.7307516603038255E-4</v>
      </c>
      <c r="S28" s="43">
        <f t="shared" si="8"/>
        <v>0</v>
      </c>
      <c r="W28"/>
    </row>
    <row r="29" spans="1:23" ht="15" customHeight="1" x14ac:dyDescent="0.3">
      <c r="A29" s="12" t="s">
        <v>25</v>
      </c>
      <c r="B29" s="42"/>
      <c r="C29" s="24">
        <v>0.20699999999999999</v>
      </c>
      <c r="D29" s="24">
        <v>6.4000000000000003E-3</v>
      </c>
      <c r="E29" s="24">
        <v>6.6E-3</v>
      </c>
      <c r="F29" s="25">
        <f t="shared" ref="F29" si="12">(((C29*$B$42)*$B$40*$U$18)+(((D29/1000)*$B$42)*$C$40)+(((E29/1000)*$B$42)*$D$40))/1000</f>
        <v>2.1989861707627449E-4</v>
      </c>
      <c r="G29" s="43">
        <f t="shared" ref="G29" si="13">B29*F29*2</f>
        <v>0</v>
      </c>
      <c r="H29" s="31"/>
      <c r="I29" s="24">
        <v>0.129</v>
      </c>
      <c r="J29" s="24">
        <v>5.9999999999999995E-4</v>
      </c>
      <c r="K29" s="24">
        <v>4.1000000000000003E-3</v>
      </c>
      <c r="L29" s="25">
        <f t="shared" ref="L29" si="14">(((I29*$B$42)*$B$40*$U$18)+(((J29/1000)*$B$42)*$C$40)+(((K29/1000)*$B$42)*$D$40))/1000</f>
        <v>1.3697331335003581E-4</v>
      </c>
      <c r="M29" s="43">
        <f t="shared" ref="M29" si="15">H29*L29*2</f>
        <v>0</v>
      </c>
      <c r="N29" s="31"/>
      <c r="O29" s="24">
        <v>0.16300000000000001</v>
      </c>
      <c r="P29" s="24">
        <v>5.9999999999999995E-4</v>
      </c>
      <c r="Q29" s="24">
        <v>5.1999999999999998E-3</v>
      </c>
      <c r="R29" s="25">
        <f t="shared" ref="R29" si="16">(((O29*$B$42)*$B$40*$U$18)+(((P29/1000)*$B$42)*$C$40)+(((Q29/1000)*$B$42)*$D$40))/1000</f>
        <v>1.7307516603038255E-4</v>
      </c>
      <c r="S29" s="43">
        <f t="shared" ref="S29" si="17">N29*R29*2</f>
        <v>0</v>
      </c>
      <c r="W29"/>
    </row>
    <row r="30" spans="1:23" ht="15" thickBot="1" x14ac:dyDescent="0.35">
      <c r="A30" s="12" t="s">
        <v>53</v>
      </c>
      <c r="B30" s="32"/>
      <c r="C30" s="33">
        <v>0.20699999999999999</v>
      </c>
      <c r="D30" s="33">
        <v>6.4000000000000003E-3</v>
      </c>
      <c r="E30" s="33">
        <v>6.6E-3</v>
      </c>
      <c r="F30" s="34">
        <f t="shared" si="9"/>
        <v>2.1989861707627449E-4</v>
      </c>
      <c r="G30" s="44">
        <f t="shared" si="6"/>
        <v>0</v>
      </c>
      <c r="H30" s="32"/>
      <c r="I30" s="33">
        <v>0.129</v>
      </c>
      <c r="J30" s="33">
        <v>5.9999999999999995E-4</v>
      </c>
      <c r="K30" s="33">
        <v>4.1000000000000003E-3</v>
      </c>
      <c r="L30" s="34">
        <f t="shared" si="10"/>
        <v>1.3697331335003581E-4</v>
      </c>
      <c r="M30" s="44">
        <f t="shared" si="7"/>
        <v>0</v>
      </c>
      <c r="N30" s="32"/>
      <c r="O30" s="33">
        <v>0.16300000000000001</v>
      </c>
      <c r="P30" s="33">
        <v>5.9999999999999995E-4</v>
      </c>
      <c r="Q30" s="33">
        <v>5.1999999999999998E-3</v>
      </c>
      <c r="R30" s="34">
        <f t="shared" si="11"/>
        <v>1.7307516603038255E-4</v>
      </c>
      <c r="S30" s="44">
        <f t="shared" si="8"/>
        <v>0</v>
      </c>
      <c r="W30"/>
    </row>
    <row r="33" spans="1:4" x14ac:dyDescent="0.3">
      <c r="A33" s="8" t="s">
        <v>33</v>
      </c>
    </row>
    <row r="34" spans="1:4" x14ac:dyDescent="0.3">
      <c r="B34" s="28"/>
      <c r="C34" s="28"/>
      <c r="D34" s="28"/>
    </row>
    <row r="35" spans="1:4" x14ac:dyDescent="0.3">
      <c r="B35" s="7" t="s">
        <v>9</v>
      </c>
      <c r="C35" s="7" t="s">
        <v>10</v>
      </c>
      <c r="D35" s="7" t="s">
        <v>11</v>
      </c>
    </row>
    <row r="36" spans="1:4" x14ac:dyDescent="0.3">
      <c r="A36" s="3" t="s">
        <v>12</v>
      </c>
      <c r="B36" s="17">
        <v>1</v>
      </c>
      <c r="C36" s="17">
        <v>25</v>
      </c>
      <c r="D36" s="17">
        <v>298</v>
      </c>
    </row>
    <row r="37" spans="1:4" x14ac:dyDescent="0.3">
      <c r="A37" s="3" t="s">
        <v>13</v>
      </c>
      <c r="B37" s="17">
        <v>1</v>
      </c>
      <c r="C37" s="17">
        <v>25</v>
      </c>
      <c r="D37" s="17">
        <v>298</v>
      </c>
    </row>
    <row r="38" spans="1:4" x14ac:dyDescent="0.3">
      <c r="A38" s="3" t="s">
        <v>14</v>
      </c>
      <c r="B38" s="17">
        <v>1</v>
      </c>
      <c r="C38" s="17">
        <v>25</v>
      </c>
      <c r="D38" s="17">
        <v>298</v>
      </c>
    </row>
    <row r="39" spans="1:4" x14ac:dyDescent="0.3">
      <c r="A39" s="6" t="s">
        <v>15</v>
      </c>
      <c r="B39" s="18">
        <v>1</v>
      </c>
      <c r="C39" s="18">
        <v>25</v>
      </c>
      <c r="D39" s="18">
        <v>298</v>
      </c>
    </row>
    <row r="40" spans="1:4" x14ac:dyDescent="0.3">
      <c r="A40" s="6" t="s">
        <v>16</v>
      </c>
      <c r="B40" s="18">
        <v>1</v>
      </c>
      <c r="C40" s="18">
        <v>29.8</v>
      </c>
      <c r="D40" s="18">
        <v>273</v>
      </c>
    </row>
    <row r="42" spans="1:4" x14ac:dyDescent="0.3">
      <c r="A42" s="9" t="s">
        <v>42</v>
      </c>
      <c r="B42" s="10">
        <f>1/1.609344</f>
        <v>0.62137119223733395</v>
      </c>
    </row>
  </sheetData>
  <mergeCells count="8">
    <mergeCell ref="B21:G21"/>
    <mergeCell ref="H21:M21"/>
    <mergeCell ref="N21:S21"/>
    <mergeCell ref="U6:V6"/>
    <mergeCell ref="U7:V15"/>
    <mergeCell ref="B6:G6"/>
    <mergeCell ref="H6:M6"/>
    <mergeCell ref="N6:S6"/>
  </mergeCells>
  <pageMargins left="0.7" right="0.7" top="0.75" bottom="0.75" header="0.3" footer="0.3"/>
  <pageSetup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CCC474-8260-437E-90D3-15CB54767BA7}">
  <dimension ref="A1:Q16"/>
  <sheetViews>
    <sheetView workbookViewId="0">
      <selection activeCell="A11" sqref="A11"/>
    </sheetView>
  </sheetViews>
  <sheetFormatPr baseColWidth="10" defaultRowHeight="14.4" x14ac:dyDescent="0.3"/>
  <sheetData>
    <row r="1" spans="1:17" x14ac:dyDescent="0.3">
      <c r="A1" s="8" t="s">
        <v>45</v>
      </c>
    </row>
    <row r="2" spans="1:17" x14ac:dyDescent="0.3">
      <c r="A2" t="s">
        <v>43</v>
      </c>
    </row>
    <row r="3" spans="1:17" x14ac:dyDescent="0.3">
      <c r="A3" t="s">
        <v>46</v>
      </c>
    </row>
    <row r="4" spans="1:17" x14ac:dyDescent="0.3">
      <c r="A4" t="s">
        <v>47</v>
      </c>
    </row>
    <row r="5" spans="1:17" x14ac:dyDescent="0.3">
      <c r="A5" t="s">
        <v>48</v>
      </c>
    </row>
    <row r="6" spans="1:17" x14ac:dyDescent="0.3">
      <c r="A6" t="s">
        <v>49</v>
      </c>
    </row>
    <row r="7" spans="1:17" x14ac:dyDescent="0.3">
      <c r="A7" t="s">
        <v>50</v>
      </c>
    </row>
    <row r="8" spans="1:17" x14ac:dyDescent="0.3">
      <c r="A8" s="27" t="s">
        <v>44</v>
      </c>
    </row>
    <row r="10" spans="1:17" x14ac:dyDescent="0.3">
      <c r="A10" t="s">
        <v>52</v>
      </c>
    </row>
    <row r="11" spans="1:17" x14ac:dyDescent="0.3">
      <c r="A11" t="s">
        <v>51</v>
      </c>
    </row>
    <row r="13" spans="1:17" x14ac:dyDescent="0.3">
      <c r="A13" s="8" t="s">
        <v>55</v>
      </c>
    </row>
    <row r="14" spans="1:17" x14ac:dyDescent="0.3">
      <c r="A14" s="54" t="s">
        <v>54</v>
      </c>
      <c r="B14" s="54"/>
      <c r="C14" s="54"/>
      <c r="D14" s="54"/>
      <c r="E14" s="54"/>
      <c r="F14" s="54"/>
      <c r="G14" s="54"/>
      <c r="H14" s="54"/>
      <c r="I14" s="54"/>
      <c r="J14" s="54"/>
      <c r="K14" s="54"/>
      <c r="L14" s="54"/>
      <c r="M14" s="54"/>
      <c r="N14" s="54"/>
      <c r="O14" s="54"/>
      <c r="P14" s="54"/>
      <c r="Q14" s="54"/>
    </row>
    <row r="15" spans="1:17" x14ac:dyDescent="0.3">
      <c r="A15" s="54"/>
      <c r="B15" s="54"/>
      <c r="C15" s="54"/>
      <c r="D15" s="54"/>
      <c r="E15" s="54"/>
      <c r="F15" s="54"/>
      <c r="G15" s="54"/>
      <c r="H15" s="54"/>
      <c r="I15" s="54"/>
      <c r="J15" s="54"/>
      <c r="K15" s="54"/>
      <c r="L15" s="54"/>
      <c r="M15" s="54"/>
      <c r="N15" s="54"/>
      <c r="O15" s="54"/>
      <c r="P15" s="54"/>
      <c r="Q15" s="54"/>
    </row>
    <row r="16" spans="1:17" x14ac:dyDescent="0.3">
      <c r="A16" s="54"/>
      <c r="B16" s="54"/>
      <c r="C16" s="54"/>
      <c r="D16" s="54"/>
      <c r="E16" s="54"/>
      <c r="F16" s="54"/>
      <c r="G16" s="54"/>
      <c r="H16" s="54"/>
      <c r="I16" s="54"/>
      <c r="J16" s="54"/>
      <c r="K16" s="54"/>
      <c r="L16" s="54"/>
      <c r="M16" s="54"/>
      <c r="N16" s="54"/>
      <c r="O16" s="54"/>
      <c r="P16" s="54"/>
      <c r="Q16" s="54"/>
    </row>
  </sheetData>
  <mergeCells count="1">
    <mergeCell ref="A14:Q1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E9EFC9B8753CE1429952C8902CF30F86" ma:contentTypeVersion="14" ma:contentTypeDescription="Crée un document." ma:contentTypeScope="" ma:versionID="f48b384dbfaf8dc905f8c0c0591e163a">
  <xsd:schema xmlns:xsd="http://www.w3.org/2001/XMLSchema" xmlns:xs="http://www.w3.org/2001/XMLSchema" xmlns:p="http://schemas.microsoft.com/office/2006/metadata/properties" xmlns:ns2="155bcfdb-5ae8-4f2c-9140-e78a143f340e" xmlns:ns3="e6838a23-aee9-4593-bc87-39345b55a12e" targetNamespace="http://schemas.microsoft.com/office/2006/metadata/properties" ma:root="true" ma:fieldsID="082c1bcbbd026ea338d16769b6e584d7" ns2:_="" ns3:_="">
    <xsd:import namespace="155bcfdb-5ae8-4f2c-9140-e78a143f340e"/>
    <xsd:import namespace="e6838a23-aee9-4593-bc87-39345b55a12e"/>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55bcfdb-5ae8-4f2c-9140-e78a143f34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Balises d’images" ma:readOnly="false" ma:fieldId="{5cf76f15-5ced-4ddc-b409-7134ff3c332f}" ma:taxonomyMulti="true" ma:sspId="9eaa8290-3616-4126-84aa-16f277ca9cc9"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6838a23-aee9-4593-bc87-39345b55a12e" elementFormDefault="qualified">
    <xsd:import namespace="http://schemas.microsoft.com/office/2006/documentManagement/types"/>
    <xsd:import namespace="http://schemas.microsoft.com/office/infopath/2007/PartnerControls"/>
    <xsd:element name="SharedWithUsers" ma:index="11"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Partagé avec détails" ma:internalName="SharedWithDetails" ma:readOnly="true">
      <xsd:simpleType>
        <xsd:restriction base="dms:Note">
          <xsd:maxLength value="255"/>
        </xsd:restriction>
      </xsd:simpleType>
    </xsd:element>
    <xsd:element name="TaxCatchAll" ma:index="15" nillable="true" ma:displayName="Taxonomy Catch All Column" ma:hidden="true" ma:list="{16e7c749-9140-44d1-aeab-1f8dee6ba75e}" ma:internalName="TaxCatchAll" ma:showField="CatchAllData" ma:web="e6838a23-aee9-4593-bc87-39345b55a12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55bcfdb-5ae8-4f2c-9140-e78a143f340e">
      <Terms xmlns="http://schemas.microsoft.com/office/infopath/2007/PartnerControls"/>
    </lcf76f155ced4ddcb4097134ff3c332f>
    <TaxCatchAll xmlns="e6838a23-aee9-4593-bc87-39345b55a12e" xsi:nil="true"/>
  </documentManagement>
</p:properties>
</file>

<file path=customXml/itemProps1.xml><?xml version="1.0" encoding="utf-8"?>
<ds:datastoreItem xmlns:ds="http://schemas.openxmlformats.org/officeDocument/2006/customXml" ds:itemID="{657589EA-7E8E-4D2A-AD68-4DB56E73BDA2}">
  <ds:schemaRefs>
    <ds:schemaRef ds:uri="http://schemas.microsoft.com/sharepoint/v3/contenttype/forms"/>
  </ds:schemaRefs>
</ds:datastoreItem>
</file>

<file path=customXml/itemProps2.xml><?xml version="1.0" encoding="utf-8"?>
<ds:datastoreItem xmlns:ds="http://schemas.openxmlformats.org/officeDocument/2006/customXml" ds:itemID="{598A8938-6778-42A2-AD9D-ECAB651C9455}"/>
</file>

<file path=customXml/itemProps3.xml><?xml version="1.0" encoding="utf-8"?>
<ds:datastoreItem xmlns:ds="http://schemas.openxmlformats.org/officeDocument/2006/customXml" ds:itemID="{C0C2DCD6-72CE-47E0-8433-E0B26CAC50C0}">
  <ds:schemaRefs>
    <ds:schemaRef ds:uri="http://schemas.microsoft.com/office/2006/metadata/properties"/>
    <ds:schemaRef ds:uri="http://schemas.microsoft.com/office/infopath/2007/PartnerControls"/>
    <ds:schemaRef ds:uri="155bcfdb-5ae8-4f2c-9140-e78a143f340e"/>
    <ds:schemaRef ds:uri="e6838a23-aee9-4593-bc87-39345b55a12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Calculateur-GES</vt:lpstr>
      <vt:lpstr>Compléments d'information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Audrey Pomerleau-Boivin</dc:creator>
  <cp:lastModifiedBy>Audrey Pomerleau-Boivin</cp:lastModifiedBy>
  <dcterms:created xsi:type="dcterms:W3CDTF">2015-06-05T18:19:34Z</dcterms:created>
  <dcterms:modified xsi:type="dcterms:W3CDTF">2026-03-20T11:13:41Z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0x010100E9EFC9B8753CE1429952C8902CF30F86</vt:lpwstr>
  </property>
  <property fmtid="{D5CDD505-2E9C-101B-9397-08002B2CF9AE}" pid="3" name="MediaServiceImageTags">
    <vt:lpwstr/>
  </property>
</Properties>
</file>